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Тульская д. 92" sheetId="1" r:id="rId1"/>
  </sheets>
  <externalReferences>
    <externalReference r:id="rId2"/>
  </externalReferences>
  <definedNames>
    <definedName name="АДРЕС" localSheetId="0">'ул Тульская д. 92'!$B$3</definedName>
    <definedName name="АДРЕС">#REF!</definedName>
    <definedName name="АДРЕС2">#REF!</definedName>
    <definedName name="ВХДОЛГ" localSheetId="0">'ул Тульская д. 92'!$G$9</definedName>
    <definedName name="ВХДОЛГ">#REF!</definedName>
    <definedName name="ВХСАЛЬДО" localSheetId="0">'ул Тульская д. 92'!$D$9</definedName>
    <definedName name="ВХСАЛЬДО">#REF!</definedName>
    <definedName name="ВХСАЛЬДО3МЕС">#REF!</definedName>
    <definedName name="ДОГОВОР" localSheetId="0">'ул Тульская д. 92'!$B$4</definedName>
    <definedName name="ДОГОВОР">#REF!</definedName>
    <definedName name="ДОЛГ" localSheetId="0">'ул Тульская д. 92'!$A$9</definedName>
    <definedName name="ДОЛГ">#REF!</definedName>
    <definedName name="ЗАТРАЧЕНОК" localSheetId="0">'ул Тульская д. 92'!$D$41</definedName>
    <definedName name="ЗАТРАЧЕНОК">#REF!</definedName>
    <definedName name="ЗАТРАЧЕНОТ" localSheetId="0">'ул Тульская д. 92'!$D$40</definedName>
    <definedName name="ЗАТРАЧЕНОТ">#REF!</definedName>
    <definedName name="ЗАТРЕМ" localSheetId="0">'ул Тульская д. 92'!$D$56</definedName>
    <definedName name="ЗАТРЕМ">#REF!</definedName>
    <definedName name="ИСХДОЛГ" localSheetId="0">'ул Тульская д. 92'!$G$46</definedName>
    <definedName name="ИСХДОЛГ">#REF!</definedName>
    <definedName name="ИСХСАЛЬДО" localSheetId="0">'ул Тульская д. 92'!$D$46</definedName>
    <definedName name="ИСХСАЛЬДО">#REF!</definedName>
    <definedName name="ИСХСАЛЬДО3МЕС">#REF!</definedName>
    <definedName name="КАП" localSheetId="0">'ул Тульская д. 92'!$C$41</definedName>
    <definedName name="КАП">#REF!</definedName>
    <definedName name="КАПРЕМ">#REF!</definedName>
    <definedName name="КПЕРЕЧИСК" localSheetId="0">'ул Тульская д. 92'!$G$41</definedName>
    <definedName name="КПЕРЕЧИСК">#REF!</definedName>
    <definedName name="КПЕРЕЧИСТ" localSheetId="0">'ул Тульская д. 92'!$G$40</definedName>
    <definedName name="КПЕРЕЧИСТ">#REF!</definedName>
    <definedName name="НАЧЗАГОД">#REF!</definedName>
    <definedName name="НАЧЗАГОДНЕЖ">#REF!</definedName>
    <definedName name="НАЧРЕМ" localSheetId="0">'ул Тульская д. 92'!$D$54</definedName>
    <definedName name="НАЧРЕМ">#REF!</definedName>
    <definedName name="НЕЖНАЧРЕМ" localSheetId="0">'ул Тульская д. 92'!$D$55</definedName>
    <definedName name="НЕЖНАЧРЕМ">#REF!</definedName>
    <definedName name="ОПАЛЧЕНОТ" localSheetId="0">'ул Тульская д. 92'!$E$40</definedName>
    <definedName name="ОПАЛЧЕНОТ">#REF!</definedName>
    <definedName name="ОПЛАЧЕНОК" localSheetId="0">'ул Тульская д. 92'!$E$41</definedName>
    <definedName name="ОПЛАЧЕНОК">#REF!</definedName>
    <definedName name="ОСВОЕНО">#REF!</definedName>
    <definedName name="ОСТ" localSheetId="0">'ул Тульская д. 92'!$A$46</definedName>
    <definedName name="ОСТ">#REF!</definedName>
    <definedName name="ПЛОЩАДЬ" localSheetId="0">'ул Тульская д. 92'!$B$5</definedName>
    <definedName name="ПЛОЩАДЬ">#REF!</definedName>
    <definedName name="ПЛОЩАДЬДОМА">#REF!</definedName>
    <definedName name="РАЗМЕРПЛАТЫ" localSheetId="0">'ул Тульская д. 92'!$C$11</definedName>
    <definedName name="РАЗМЕРПЛАТЫ">#REF!</definedName>
    <definedName name="СНРЕМ" localSheetId="0">'ул Тульская д. 92'!#REF!</definedName>
    <definedName name="СНРЕМ">#REF!</definedName>
    <definedName name="ТАРОТОП" localSheetId="0">'ул Тульская д. 92'!$C$16</definedName>
    <definedName name="ТАРОТОП">#REF!</definedName>
    <definedName name="ТАРХВС" localSheetId="0">'ул Тульская д. 92'!$C$17</definedName>
    <definedName name="ТАРХВС">#REF!</definedName>
    <definedName name="ТБО" localSheetId="0">'ул Тульская д. 92'!$C$13</definedName>
    <definedName name="ТБО">#REF!</definedName>
    <definedName name="ТБОНАЧ" localSheetId="0">'ул Тульская д. 92'!$D$13</definedName>
    <definedName name="ТБОНАЧ">#REF!</definedName>
    <definedName name="ТБОНЕД" localSheetId="0">'ул Тульская д. 92'!$F$13</definedName>
    <definedName name="ТБОНЕД">#REF!</definedName>
    <definedName name="ТБООПЛ" localSheetId="0">'ул Тульская д. 92'!$E$13</definedName>
    <definedName name="ТБООПЛ">#REF!</definedName>
    <definedName name="ТБОПОСТ" localSheetId="0">'ул Тульская д. 92'!$G$13</definedName>
    <definedName name="ТБОПОСТ">#REF!</definedName>
    <definedName name="ТЕК" localSheetId="0">'ул Тульская д. 92'!$C$40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<sst xmlns="http://schemas.openxmlformats.org/spreadsheetml/2006/main" count="69" uniqueCount="65">
  <si>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</si>
  <si>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</si>
  <si>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Тульская д. 92</t>
  </si>
  <si>
    <t>Договор управления №:</t>
  </si>
  <si>
    <t xml:space="preserve">№ 84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</si>
  <si>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</si>
  <si>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</si>
  <si>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</si>
  <si>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</si>
  <si>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</si>
  <si>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</si>
  <si>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</si>
  <si>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</si>
  <si>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</si>
  <si>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</si>
  <si>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</si>
  <si>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</si>
  <si>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</si>
  <si>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</si>
  <si>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</si>
  <si>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</si>
  <si>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</si>
  <si>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</si>
  <si>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</si>
  <si>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</si>
  <si>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</si>
  <si>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</si>
  <si>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</si>
  <si>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</si>
  <si>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</si>
  <si>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</si>
  <si>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</si>
  <si>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</si>
  <si>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</si>
  <si>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</si>
  <si>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</si>
  <si>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</si>
  <si>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</si>
  <si>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</si>
  <si>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Заключение о техническом состоянии объекта капитального строительства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</si>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</sst>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/>
  <dimension ref="A1:CS712"/>
  <sheetViews>
    <sheetView tabSelected="1" topLeftCell="A51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5224.7000000000044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859963.21000000148</v>
      </c>
      <c r="E9" s="10" t="s">
        <v>8</v>
      </c>
      <c r="F9" s="11"/>
      <c r="G9" s="9">
        <v>243231.34999999986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549864.62999999849</v>
      </c>
      <c r="E13" s="24">
        <v>535044.33999999904</v>
      </c>
      <c r="F13" s="25">
        <f>ТБОНАЧ-ТБООПЛ</f>
        <v>14820.289999999455</v>
      </c>
      <c r="G13" s="26">
        <f>ТБООПЛ</f>
        <v>535044.33999999904</v>
      </c>
    </row>
    <row r="14" spans="1:7" ht="13.5" thickBot="1" x14ac:dyDescent="0.25">
      <c r="A14" s="27"/>
      <c r="B14" s="28" t="s">
        <v>17</v>
      </c>
      <c r="C14" s="29"/>
      <c r="D14" s="30">
        <f>D13</f>
        <v>549864.62999999849</v>
      </c>
      <c r="E14" s="30">
        <f>E13</f>
        <v>535044.33999999904</v>
      </c>
      <c r="F14" s="30">
        <f>F13</f>
        <v>14820.289999999455</v>
      </c>
      <c r="G14" s="30">
        <f>SUM(ТБОПОСТ)</f>
        <v>535044.33999999904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1527651.9300000002</v>
      </c>
      <c r="E16" s="24">
        <v>1592789.0100000007</v>
      </c>
      <c r="F16" s="25">
        <f t="shared" ref="F16:F25" si="0">D16-E16</f>
        <v>-65137.08000000054</v>
      </c>
      <c r="G16" s="26">
        <f t="shared" ref="G16:G25" si="1">E16</f>
        <v>1592789.0100000007</v>
      </c>
    </row>
    <row r="17" spans="1:7" x14ac:dyDescent="0.2">
      <c r="A17" s="34"/>
      <c r="B17" s="35" t="s">
        <v>20</v>
      </c>
      <c r="C17" s="23">
        <v>25.95</v>
      </c>
      <c r="D17" s="24">
        <v>408751.01999999984</v>
      </c>
      <c r="E17" s="24">
        <v>409508.62999999936</v>
      </c>
      <c r="F17" s="25">
        <f t="shared" si="0"/>
        <v>-757.60999999952037</v>
      </c>
      <c r="G17" s="26">
        <f t="shared" si="1"/>
        <v>409508.62999999936</v>
      </c>
    </row>
    <row r="18" spans="1:7" x14ac:dyDescent="0.2">
      <c r="A18" s="34"/>
      <c r="B18" s="35" t="s">
        <v>21</v>
      </c>
      <c r="C18" s="23">
        <v>17.79</v>
      </c>
      <c r="D18" s="24">
        <v>280674.80999999982</v>
      </c>
      <c r="E18" s="24">
        <v>280801</v>
      </c>
      <c r="F18" s="25">
        <f t="shared" si="0"/>
        <v>-126.19000000017695</v>
      </c>
      <c r="G18" s="26">
        <f t="shared" si="1"/>
        <v>280801</v>
      </c>
    </row>
    <row r="19" spans="1:7" x14ac:dyDescent="0.2">
      <c r="A19" s="34"/>
      <c r="B19" s="35" t="s">
        <v>22</v>
      </c>
      <c r="C19" s="23">
        <v>4.2300000000000004</v>
      </c>
      <c r="D19" s="24">
        <v>292389.06999999995</v>
      </c>
      <c r="E19" s="24">
        <v>376627.26000000007</v>
      </c>
      <c r="F19" s="25">
        <f t="shared" si="0"/>
        <v>-84238.190000000119</v>
      </c>
      <c r="G19" s="26">
        <f t="shared" si="1"/>
        <v>376627.26000000007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2509466.8299999996</v>
      </c>
      <c r="E26" s="30">
        <f>SUM(E16:E25)</f>
        <v>2659725.9000000004</v>
      </c>
      <c r="F26" s="30">
        <f>SUM(F16:F25)</f>
        <v>-150259.07000000036</v>
      </c>
      <c r="G26" s="30">
        <f>SUM(G16:G25)</f>
        <v>2659725.9000000004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212227.26000000004</v>
      </c>
      <c r="E28" s="24">
        <v>199033.39000000007</v>
      </c>
      <c r="F28" s="25">
        <f>D28-E28</f>
        <v>13193.869999999966</v>
      </c>
      <c r="G28" s="26">
        <f t="shared" ref="G28:G37" si="2">E28</f>
        <v>199033.39000000007</v>
      </c>
    </row>
    <row r="29" spans="1:7" x14ac:dyDescent="0.2">
      <c r="A29" s="34"/>
      <c r="B29" s="35" t="s">
        <v>25</v>
      </c>
      <c r="C29" s="23">
        <v>0</v>
      </c>
      <c r="D29" s="24">
        <v>49275</v>
      </c>
      <c r="E29" s="24">
        <v>51276.000000000007</v>
      </c>
      <c r="F29" s="25">
        <f>D29-E29</f>
        <v>-2001.0000000000073</v>
      </c>
      <c r="G29" s="26">
        <f t="shared" si="2"/>
        <v>51276.000000000007</v>
      </c>
    </row>
    <row r="30" spans="1:7" x14ac:dyDescent="0.2">
      <c r="A30" s="34"/>
      <c r="B30" s="35" t="s">
        <v>26</v>
      </c>
      <c r="C30" s="23">
        <v>0.32529999999999998</v>
      </c>
      <c r="D30" s="24">
        <v>10799.999999999993</v>
      </c>
      <c r="E30" s="24">
        <v>10331.359999999997</v>
      </c>
      <c r="F30" s="25">
        <f t="shared" ref="F30:F37" si="3">D30-E30</f>
        <v>468.63999999999578</v>
      </c>
      <c r="G30" s="26">
        <f t="shared" si="2"/>
        <v>10331.359999999997</v>
      </c>
    </row>
    <row r="31" spans="1:7" x14ac:dyDescent="0.2">
      <c r="A31" s="34"/>
      <c r="B31" s="35" t="s">
        <v>27</v>
      </c>
      <c r="C31" s="23">
        <v>7.14</v>
      </c>
      <c r="D31" s="24">
        <v>31630.320000000003</v>
      </c>
      <c r="E31" s="24">
        <v>35946.109999999993</v>
      </c>
      <c r="F31" s="25">
        <f t="shared" si="3"/>
        <v>-4315.78999999999</v>
      </c>
      <c r="G31" s="26">
        <f t="shared" si="2"/>
        <v>35946.109999999993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303932.58</v>
      </c>
      <c r="E38" s="30">
        <f>SUM(E28:E37)</f>
        <v>296586.86000000004</v>
      </c>
      <c r="F38" s="30">
        <f>SUM(F28:F37)</f>
        <v>7345.7199999999648</v>
      </c>
      <c r="G38" s="30">
        <f>SUM(G28:G37)</f>
        <v>296586.86000000004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8</v>
      </c>
      <c r="D40" s="24">
        <v>166051.72999999972</v>
      </c>
      <c r="E40" s="24">
        <v>201330.91999999946</v>
      </c>
      <c r="F40" s="25">
        <f>ЗАТРАЧЕНОТ-ОПАЛЧЕНОТ</f>
        <v>-35279.18999999974</v>
      </c>
      <c r="G40" s="45">
        <v>46384.749999999993</v>
      </c>
    </row>
    <row r="41" spans="1:7" x14ac:dyDescent="0.2">
      <c r="A41" s="21"/>
      <c r="B41" s="35" t="s">
        <v>31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166051.72999999972</v>
      </c>
      <c r="E42" s="30">
        <f>E41+E40</f>
        <v>201330.91999999946</v>
      </c>
      <c r="F42" s="30">
        <f>F41+F40</f>
        <v>-35279.18999999974</v>
      </c>
      <c r="G42" s="30">
        <f>КПЕРЕЧИСТ+КПЕРЕЧИСК</f>
        <v>46384.749999999993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3529315.7699999977</v>
      </c>
      <c r="E44" s="30">
        <f>E42+E38+E26+E14</f>
        <v>3692688.0199999986</v>
      </c>
      <c r="F44" s="30">
        <f>F42+F38+F26+F14</f>
        <v>-163372.25000000067</v>
      </c>
      <c r="G44" s="30">
        <f>G42+G38+G26+G14</f>
        <v>3537741.8499999992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696590.95999999938</v>
      </c>
      <c r="E46" s="10" t="s">
        <v>8</v>
      </c>
      <c r="F46" s="11"/>
      <c r="G46" s="9">
        <v>258359.94000000021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D54" s="56">
        <v>201330.91999999998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37</v>
      </c>
      <c r="B56" s="58"/>
      <c r="D56" s="59">
        <v>46384.749999999993</v>
      </c>
      <c r="E56" s="59"/>
    </row>
    <row r="57" spans="1:7" x14ac:dyDescent="0.2">
      <c r="A57" s="60" t="s">
        <v>38</v>
      </c>
      <c r="B57" s="60"/>
      <c r="C57" s="60"/>
      <c r="D57" s="60"/>
      <c r="E57" s="60"/>
      <c r="F57" s="60">
        <v>10617.99</v>
      </c>
      <c r="G57" s="60"/>
    </row>
    <row r="58" spans="1:7" s="62" customFormat="1" x14ac:dyDescent="0.2">
      <c r="A58" s="61" t="s">
        <v>39</v>
      </c>
      <c r="B58" s="61"/>
      <c r="C58" s="61"/>
      <c r="D58" s="61"/>
      <c r="E58" s="61"/>
      <c r="F58" s="61">
        <v>1155.03</v>
      </c>
      <c r="G58" s="61"/>
    </row>
    <row r="59" spans="1:7" s="62" customFormat="1" x14ac:dyDescent="0.2">
      <c r="A59" s="61" t="s">
        <v>38</v>
      </c>
      <c r="B59" s="61"/>
      <c r="C59" s="61"/>
      <c r="D59" s="61"/>
      <c r="E59" s="61"/>
      <c r="F59" s="61">
        <v>29467.119999999999</v>
      </c>
      <c r="G59" s="61"/>
    </row>
    <row r="60" spans="1:7" s="62" customFormat="1" x14ac:dyDescent="0.2">
      <c r="A60" s="61" t="s">
        <v>40</v>
      </c>
      <c r="B60" s="61"/>
      <c r="C60" s="61"/>
      <c r="D60" s="61"/>
      <c r="E60" s="61"/>
      <c r="F60" s="61">
        <v>5144.6099999999997</v>
      </c>
      <c r="G60" s="61"/>
    </row>
    <row r="61" spans="1:7" s="62" customFormat="1" x14ac:dyDescent="0.2"/>
    <row r="62" spans="1:7" s="62" customFormat="1" x14ac:dyDescent="0.2">
      <c r="A62" s="63" t="s">
        <v>41</v>
      </c>
    </row>
    <row r="63" spans="1:7" s="62" customFormat="1" x14ac:dyDescent="0.2"/>
    <row r="64" spans="1:7" s="62" customFormat="1" x14ac:dyDescent="0.2">
      <c r="A64" s="64" t="s">
        <v>42</v>
      </c>
      <c r="B64" s="64"/>
      <c r="D64" s="65">
        <v>12126.120000000345</v>
      </c>
      <c r="E64" s="66"/>
    </row>
    <row r="65" spans="1:97" s="62" customFormat="1" x14ac:dyDescent="0.2">
      <c r="A65" s="64" t="s">
        <v>43</v>
      </c>
      <c r="B65" s="64"/>
      <c r="D65" s="67">
        <v>0</v>
      </c>
      <c r="E65" s="68"/>
    </row>
    <row r="66" spans="1:97" s="62" customFormat="1" x14ac:dyDescent="0.2">
      <c r="A66" s="64" t="s">
        <v>44</v>
      </c>
      <c r="B66" s="64"/>
      <c r="D66" s="67">
        <v>1200</v>
      </c>
      <c r="E66" s="68"/>
    </row>
    <row r="67" spans="1:97" s="62" customFormat="1" x14ac:dyDescent="0.2">
      <c r="A67" s="64" t="s">
        <v>45</v>
      </c>
      <c r="B67" s="64"/>
      <c r="D67" s="67">
        <v>837174.07000000007</v>
      </c>
      <c r="E67" s="68"/>
    </row>
    <row r="68" spans="1:97" s="62" customFormat="1" x14ac:dyDescent="0.2">
      <c r="A68" s="64" t="s">
        <v>46</v>
      </c>
      <c r="B68" s="64"/>
      <c r="D68" s="69">
        <v>0</v>
      </c>
      <c r="E68" s="70"/>
    </row>
    <row r="69" spans="1:97" s="62" customFormat="1" x14ac:dyDescent="0.2">
      <c r="A69" s="71" t="s">
        <v>47</v>
      </c>
      <c r="B69" s="71"/>
      <c r="C69" s="71"/>
      <c r="D69" s="71"/>
      <c r="E69" s="71"/>
      <c r="F69" s="71" t="s">
        <v>48</v>
      </c>
      <c r="G69" s="71"/>
    </row>
    <row r="70" spans="1:97" s="62" customFormat="1" x14ac:dyDescent="0.2">
      <c r="A70" s="72" t="s">
        <v>49</v>
      </c>
      <c r="B70" s="72"/>
      <c r="D70" s="73">
        <v>13326.120000000345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52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55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58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60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61</v>
      </c>
      <c r="B91" s="77"/>
      <c r="C91" s="77"/>
      <c r="D91" s="77"/>
      <c r="E91" s="77"/>
      <c r="F91" s="78" t="s">
        <v>62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63</v>
      </c>
      <c r="B94" s="77"/>
      <c r="C94" s="77"/>
      <c r="D94" s="77"/>
      <c r="E94" s="77"/>
      <c r="F94" s="78" t="s">
        <v>64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Тульская д. 92</vt:lpstr>
      <vt:lpstr>'ул Тульская д. 92'!АДРЕС</vt:lpstr>
      <vt:lpstr>'ул Тульская д. 92'!ВХДОЛГ</vt:lpstr>
      <vt:lpstr>'ул Тульская д. 92'!ВХСАЛЬДО</vt:lpstr>
      <vt:lpstr>'ул Тульская д. 92'!ДОГОВОР</vt:lpstr>
      <vt:lpstr>'ул Тульская д. 92'!ДОЛГ</vt:lpstr>
      <vt:lpstr>'ул Тульская д. 92'!ЗАТРАЧЕНОК</vt:lpstr>
      <vt:lpstr>'ул Тульская д. 92'!ЗАТРАЧЕНОТ</vt:lpstr>
      <vt:lpstr>'ул Тульская д. 92'!ЗАТРЕМ</vt:lpstr>
      <vt:lpstr>'ул Тульская д. 92'!ИСХДОЛГ</vt:lpstr>
      <vt:lpstr>'ул Тульская д. 92'!ИСХСАЛЬДО</vt:lpstr>
      <vt:lpstr>'ул Тульская д. 92'!КАП</vt:lpstr>
      <vt:lpstr>'ул Тульская д. 92'!КПЕРЕЧИСК</vt:lpstr>
      <vt:lpstr>'ул Тульская д. 92'!КПЕРЕЧИСТ</vt:lpstr>
      <vt:lpstr>'ул Тульская д. 92'!НАЧРЕМ</vt:lpstr>
      <vt:lpstr>'ул Тульская д. 92'!НЕЖНАЧРЕМ</vt:lpstr>
      <vt:lpstr>'ул Тульская д. 92'!ОПАЛЧЕНОТ</vt:lpstr>
      <vt:lpstr>'ул Тульская д. 92'!ОПЛАЧЕНОК</vt:lpstr>
      <vt:lpstr>'ул Тульская д. 92'!ОСТ</vt:lpstr>
      <vt:lpstr>'ул Тульская д. 92'!ПЛОЩАДЬ</vt:lpstr>
      <vt:lpstr>'ул Тульская д. 92'!РАЗМЕРПЛАТЫ</vt:lpstr>
      <vt:lpstr>'ул Тульская д. 92'!ТАРОТОП</vt:lpstr>
      <vt:lpstr>'ул Тульская д. 92'!ТАРХВС</vt:lpstr>
      <vt:lpstr>'ул Тульская д. 92'!ТБО</vt:lpstr>
      <vt:lpstr>'ул Тульская д. 92'!ТБОНАЧ</vt:lpstr>
      <vt:lpstr>'ул Тульская д. 92'!ТБОНЕД</vt:lpstr>
      <vt:lpstr>'ул Тульская д. 92'!ТБООПЛ</vt:lpstr>
      <vt:lpstr>'ул Тульская д. 92'!ТБОПОСТ</vt:lpstr>
      <vt:lpstr>'ул Тульская д. 92'!ТЕК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2018-03-30T13:22:02Z</dcterms:created>
  <dcterms:modified xsi:type="dcterms:W3CDTF">2018-03-30T13:22:02Z</dcterms:modified>
</cp:coreProperties>
</file>